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Лист1" sheetId="1" r:id="rId1"/>
    <sheet name="Лист3" sheetId="3" r:id="rId2"/>
    <sheet name="Лист2" sheetId="4" r:id="rId3"/>
  </sheets>
  <calcPr calcId="125725"/>
</workbook>
</file>

<file path=xl/calcChain.xml><?xml version="1.0" encoding="utf-8"?>
<calcChain xmlns="http://schemas.openxmlformats.org/spreadsheetml/2006/main">
  <c r="E3" i="4"/>
  <c r="E5" i="1"/>
  <c r="E8" i="4"/>
  <c r="E10"/>
  <c r="E11"/>
  <c r="E9"/>
  <c r="E12"/>
  <c r="E7"/>
  <c r="E6"/>
  <c r="E5"/>
  <c r="E4"/>
  <c r="E11" i="3"/>
  <c r="E12"/>
  <c r="E10"/>
  <c r="E7"/>
  <c r="E6"/>
  <c r="E9"/>
  <c r="E8"/>
  <c r="E5"/>
  <c r="E4"/>
  <c r="E3"/>
  <c r="E2" i="1"/>
  <c r="E3"/>
  <c r="E4"/>
  <c r="E6"/>
  <c r="E7"/>
  <c r="E8"/>
  <c r="E9"/>
  <c r="E10"/>
  <c r="E11"/>
</calcChain>
</file>

<file path=xl/sharedStrings.xml><?xml version="1.0" encoding="utf-8"?>
<sst xmlns="http://schemas.openxmlformats.org/spreadsheetml/2006/main" count="65" uniqueCount="45">
  <si>
    <t>1.</t>
  </si>
  <si>
    <t>What is the capital of Great Britain?</t>
  </si>
  <si>
    <t>2.</t>
  </si>
  <si>
    <t>What was the name of London in the Past?</t>
  </si>
  <si>
    <t>3.</t>
  </si>
  <si>
    <t>Who built Londinium?</t>
  </si>
  <si>
    <t>4.</t>
  </si>
  <si>
    <t>Where did William the Conquerer come from?</t>
  </si>
  <si>
    <t>5.</t>
  </si>
  <si>
    <t>6.</t>
  </si>
  <si>
    <t>What is the heart of London?</t>
  </si>
  <si>
    <t>7.</t>
  </si>
  <si>
    <t>8.</t>
  </si>
  <si>
    <t>What is the Tower now?</t>
  </si>
  <si>
    <t>9.</t>
  </si>
  <si>
    <t>When did William the Conquerer build the Tower?</t>
  </si>
  <si>
    <t>10.</t>
  </si>
  <si>
    <t>How long did it take Sir Christopher Wren to build  St Pauls Cathedral?</t>
  </si>
  <si>
    <t>When did the Great Fire start?</t>
  </si>
  <si>
    <t>Тест по теме "Лондон и его достопримечательности", 4 класс, английский язык</t>
  </si>
  <si>
    <t>Walt Disney has created a lot of…..</t>
  </si>
  <si>
    <t>I like to sit in the stalls, but the tickets are very…</t>
  </si>
  <si>
    <t>I llike to take…in all the performances at our school.</t>
  </si>
  <si>
    <t>My father has a good collection of coins and he is proud…it.</t>
  </si>
  <si>
    <t>I like to sit in the stalls as you can see the…very well.</t>
  </si>
  <si>
    <t>Disney's cartoons are very popular…the audience.</t>
  </si>
  <si>
    <t>I like it very much, when people tell…truth</t>
  </si>
  <si>
    <t>I have never been …the Bolshoi.</t>
  </si>
  <si>
    <t>Nobody is fond of reading…..books</t>
  </si>
  <si>
    <t>The …..rose and the performance began.</t>
  </si>
  <si>
    <t>When did Christopher Columbus discover America?</t>
  </si>
  <si>
    <t>Where was Christopher Columbus born?</t>
  </si>
  <si>
    <t>What was Columbus?</t>
  </si>
  <si>
    <t>How many ships did Columbus have with him in September 1493?</t>
  </si>
  <si>
    <t>When did the first English settlements appear in America?</t>
  </si>
  <si>
    <t>When did the "Mayflower" sail to America?</t>
  </si>
  <si>
    <t>What port did the "Mayflower" sail from?</t>
  </si>
  <si>
    <t>How many people were there on board the "Mayflower?"</t>
  </si>
  <si>
    <t>How many trips in all did Columbus make?</t>
  </si>
  <si>
    <t>What did people of the "Mayflower" call the new land?</t>
  </si>
  <si>
    <t>Тест по теме "Открытие Америки", 4 класс</t>
  </si>
  <si>
    <r>
      <rPr>
        <i/>
        <sz val="14"/>
        <color theme="1"/>
        <rFont val="Calibri"/>
        <family val="2"/>
        <charset val="204"/>
        <scheme val="minor"/>
      </rPr>
      <t xml:space="preserve">Read the question in </t>
    </r>
    <r>
      <rPr>
        <i/>
        <sz val="14"/>
        <color theme="3"/>
        <rFont val="Calibri"/>
        <family val="2"/>
        <charset val="204"/>
        <scheme val="minor"/>
      </rPr>
      <t xml:space="preserve">B </t>
    </r>
    <r>
      <rPr>
        <i/>
        <sz val="14"/>
        <color theme="1"/>
        <rFont val="Calibri"/>
        <family val="2"/>
        <charset val="204"/>
        <scheme val="minor"/>
      </rPr>
      <t xml:space="preserve">and choose the correct answer in </t>
    </r>
    <r>
      <rPr>
        <i/>
        <sz val="14"/>
        <color theme="3"/>
        <rFont val="Calibri"/>
        <family val="2"/>
        <charset val="204"/>
        <scheme val="minor"/>
      </rPr>
      <t>C</t>
    </r>
  </si>
  <si>
    <t>Лексико-грамматический тест по теме "Хобби,4 класс</t>
  </si>
  <si>
    <t>Who built the Tower of London?</t>
  </si>
  <si>
    <r>
      <rPr>
        <i/>
        <sz val="14"/>
        <color theme="1"/>
        <rFont val="Calibri"/>
        <family val="2"/>
        <charset val="204"/>
        <scheme val="minor"/>
      </rPr>
      <t xml:space="preserve">Choose the suitable word or preposition in </t>
    </r>
    <r>
      <rPr>
        <i/>
        <sz val="14"/>
        <color theme="3" tint="-0.249977111117893"/>
        <rFont val="Calibri"/>
        <family val="2"/>
        <charset val="204"/>
        <scheme val="minor"/>
      </rPr>
      <t>C</t>
    </r>
    <r>
      <rPr>
        <i/>
        <sz val="14"/>
        <color theme="1"/>
        <rFont val="Calibri"/>
        <family val="2"/>
        <charset val="204"/>
        <scheme val="minor"/>
      </rPr>
      <t>:</t>
    </r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</si>
</sst>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5"/>
      <name val="Calibri"/>
      <family val="2"/>
      <charset val="204"/>
      <scheme val="minor"/>
    </font>
    <font>
      <i/>
      <sz val="18"/>
      <color rgb="FFC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i/>
      <sz val="18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i/>
      <sz val="14"/>
      <color theme="3"/>
      <name val="Calibri"/>
      <family val="2"/>
      <charset val="204"/>
      <scheme val="minor"/>
    </font>
    <font>
      <sz val="16"/>
      <color rgb="FF0070C0"/>
      <name val="Calibri"/>
      <family val="2"/>
      <charset val="204"/>
      <scheme val="minor"/>
    </font>
    <font>
      <i/>
      <sz val="14"/>
      <color theme="3" tint="-0.249977111117893"/>
      <name val="Calibri"/>
      <family val="2"/>
      <charset val="204"/>
      <scheme val="minor"/>
    </font>
    <font>
      <sz val="14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66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1" xfId="0" applyFont="1" applyBorder="1"/>
    <xf numFmtId="0" fontId="0" fillId="0" borderId="2" xfId="0" applyBorder="1"/>
    <xf numFmtId="0" fontId="0" fillId="0" borderId="0" xfId="0" applyBorder="1"/>
    <xf numFmtId="0" fontId="0" fillId="0" borderId="5" xfId="0" applyBorder="1"/>
    <xf numFmtId="0" fontId="0" fillId="8" borderId="5" xfId="0" applyFill="1" applyBorder="1" applyProtection="1">
      <protection locked="0" hidden="1"/>
    </xf>
    <xf numFmtId="0" fontId="4" fillId="0" borderId="0" xfId="0" applyFont="1" applyBorder="1"/>
    <xf numFmtId="0" fontId="4" fillId="0" borderId="17" xfId="0" applyFont="1" applyBorder="1"/>
    <xf numFmtId="0" fontId="4" fillId="0" borderId="19" xfId="0" applyFont="1" applyBorder="1"/>
    <xf numFmtId="0" fontId="4" fillId="0" borderId="20" xfId="0" applyFont="1" applyBorder="1"/>
    <xf numFmtId="0" fontId="4" fillId="10" borderId="0" xfId="0" applyFont="1" applyFill="1" applyBorder="1"/>
    <xf numFmtId="17" fontId="4" fillId="10" borderId="0" xfId="0" applyNumberFormat="1" applyFont="1" applyFill="1" applyBorder="1"/>
    <xf numFmtId="0" fontId="4" fillId="10" borderId="19" xfId="0" applyFont="1" applyFill="1" applyBorder="1"/>
    <xf numFmtId="0" fontId="6" fillId="11" borderId="13" xfId="0" applyFont="1" applyFill="1" applyBorder="1"/>
    <xf numFmtId="0" fontId="5" fillId="11" borderId="14" xfId="0" applyFont="1" applyFill="1" applyBorder="1"/>
    <xf numFmtId="0" fontId="5" fillId="11" borderId="15" xfId="0" applyFont="1" applyFill="1" applyBorder="1"/>
    <xf numFmtId="0" fontId="4" fillId="3" borderId="1" xfId="0" applyFont="1" applyFill="1" applyBorder="1" applyProtection="1">
      <protection locked="0" hidden="1"/>
    </xf>
    <xf numFmtId="0" fontId="4" fillId="7" borderId="7" xfId="0" applyFont="1" applyFill="1" applyBorder="1"/>
    <xf numFmtId="0" fontId="4" fillId="4" borderId="3" xfId="0" applyFont="1" applyFill="1" applyBorder="1"/>
    <xf numFmtId="0" fontId="4" fillId="4" borderId="4" xfId="0" applyFont="1" applyFill="1" applyBorder="1"/>
    <xf numFmtId="0" fontId="4" fillId="4" borderId="6" xfId="0" applyFont="1" applyFill="1" applyBorder="1"/>
    <xf numFmtId="0" fontId="4" fillId="8" borderId="2" xfId="0" applyFont="1" applyFill="1" applyBorder="1" applyProtection="1">
      <protection locked="0" hidden="1"/>
    </xf>
    <xf numFmtId="0" fontId="4" fillId="8" borderId="0" xfId="0" applyFont="1" applyFill="1" applyBorder="1" applyProtection="1">
      <protection locked="0" hidden="1"/>
    </xf>
    <xf numFmtId="0" fontId="4" fillId="8" borderId="0" xfId="0" applyFont="1" applyFill="1" applyProtection="1">
      <protection locked="0" hidden="1"/>
    </xf>
    <xf numFmtId="0" fontId="11" fillId="6" borderId="7" xfId="0" applyFont="1" applyFill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3" borderId="27" xfId="0" applyFont="1" applyFill="1" applyBorder="1" applyProtection="1">
      <protection locked="0" hidden="1"/>
    </xf>
    <xf numFmtId="0" fontId="1" fillId="0" borderId="27" xfId="0" applyFont="1" applyBorder="1"/>
    <xf numFmtId="0" fontId="4" fillId="0" borderId="28" xfId="0" applyFont="1" applyBorder="1"/>
    <xf numFmtId="0" fontId="9" fillId="2" borderId="21" xfId="0" applyFont="1" applyFill="1" applyBorder="1" applyAlignment="1">
      <alignment horizontal="center" vertical="top"/>
    </xf>
    <xf numFmtId="0" fontId="2" fillId="2" borderId="22" xfId="0" applyFont="1" applyFill="1" applyBorder="1" applyAlignment="1">
      <alignment horizontal="center" vertical="top"/>
    </xf>
    <xf numFmtId="0" fontId="2" fillId="2" borderId="23" xfId="0" applyFont="1" applyFill="1" applyBorder="1" applyAlignment="1">
      <alignment horizontal="center" vertical="top"/>
    </xf>
    <xf numFmtId="0" fontId="3" fillId="5" borderId="10" xfId="0" applyFont="1" applyFill="1" applyBorder="1" applyAlignment="1"/>
    <xf numFmtId="0" fontId="0" fillId="0" borderId="11" xfId="0" applyBorder="1" applyAlignment="1"/>
    <xf numFmtId="0" fontId="0" fillId="0" borderId="12" xfId="0" applyBorder="1" applyAlignment="1"/>
    <xf numFmtId="0" fontId="7" fillId="5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7" fillId="9" borderId="16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vertical="center"/>
    </xf>
    <xf numFmtId="0" fontId="4" fillId="0" borderId="16" xfId="0" applyFont="1" applyBorder="1" applyProtection="1">
      <protection locked="0" hidden="1"/>
    </xf>
    <xf numFmtId="0" fontId="4" fillId="0" borderId="0" xfId="0" applyFont="1" applyBorder="1" applyProtection="1">
      <protection locked="0" hidden="1"/>
    </xf>
    <xf numFmtId="0" fontId="4" fillId="0" borderId="18" xfId="0" applyFont="1" applyBorder="1" applyProtection="1">
      <protection locked="0" hidden="1"/>
    </xf>
    <xf numFmtId="0" fontId="4" fillId="0" borderId="19" xfId="0" applyFont="1" applyBorder="1" applyProtection="1">
      <protection locked="0" hidden="1"/>
    </xf>
    <xf numFmtId="0" fontId="4" fillId="10" borderId="0" xfId="0" applyFont="1" applyFill="1" applyBorder="1" applyProtection="1">
      <protection locked="0" hidden="1"/>
    </xf>
    <xf numFmtId="0" fontId="4" fillId="0" borderId="1" xfId="0" applyFont="1" applyBorder="1" applyProtection="1">
      <protection locked="0" hidden="1"/>
    </xf>
    <xf numFmtId="0" fontId="4" fillId="0" borderId="27" xfId="0" applyFont="1" applyBorder="1" applyProtection="1">
      <protection locked="0" hidden="1"/>
    </xf>
    <xf numFmtId="0" fontId="11" fillId="6" borderId="8" xfId="0" applyFont="1" applyFill="1" applyBorder="1" applyProtection="1">
      <protection locked="0" hidden="1"/>
    </xf>
    <xf numFmtId="0" fontId="4" fillId="7" borderId="8" xfId="0" applyFont="1" applyFill="1" applyBorder="1" applyProtection="1">
      <protection locked="0" hidden="1"/>
    </xf>
    <xf numFmtId="0" fontId="11" fillId="6" borderId="9" xfId="0" applyFont="1" applyFill="1" applyBorder="1" applyProtection="1">
      <protection locked="0" hidden="1"/>
    </xf>
    <xf numFmtId="0" fontId="4" fillId="7" borderId="9" xfId="0" applyFont="1" applyFill="1" applyBorder="1" applyProtection="1">
      <protection locked="0" hidden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6600"/>
      <color rgb="FFFC041C"/>
      <color rgb="FF00FFFF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258751</xdr:colOff>
      <xdr:row>11</xdr:row>
      <xdr:rowOff>171450</xdr:rowOff>
    </xdr:from>
    <xdr:to>
      <xdr:col>11</xdr:col>
      <xdr:colOff>219075</xdr:colOff>
      <xdr:row>25</xdr:row>
      <xdr:rowOff>22222</xdr:rowOff>
    </xdr:to>
    <xdr:pic>
      <xdr:nvPicPr>
        <xdr:cNvPr id="4" name="Рисунок 3" descr="лондон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2451" y="2314575"/>
          <a:ext cx="5360999" cy="2517772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oneCellAnchor>
    <xdr:from>
      <xdr:col>1</xdr:col>
      <xdr:colOff>438150</xdr:colOff>
      <xdr:row>14</xdr:row>
      <xdr:rowOff>28575</xdr:rowOff>
    </xdr:from>
    <xdr:ext cx="3157481" cy="1258266"/>
    <xdr:sp macro="" textlink="">
      <xdr:nvSpPr>
        <xdr:cNvPr id="5" name="TextBox 4"/>
        <xdr:cNvSpPr txBox="1"/>
      </xdr:nvSpPr>
      <xdr:spPr>
        <a:xfrm>
          <a:off x="1047750" y="2838450"/>
          <a:ext cx="3157481" cy="1258266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>
              <a:solidFill>
                <a:schemeClr val="tx2"/>
              </a:solidFill>
            </a:rPr>
            <a:t>Критерии оценивания теста</a:t>
          </a:r>
          <a:r>
            <a:rPr lang="ru-RU" sz="1400"/>
            <a:t>:</a:t>
          </a:r>
        </a:p>
        <a:p>
          <a:r>
            <a:rPr lang="ru-RU" sz="1200"/>
            <a:t>Оценка "5"- 0-1 неверный</a:t>
          </a:r>
          <a:r>
            <a:rPr lang="ru-RU" sz="1200" baseline="0"/>
            <a:t> ответ</a:t>
          </a:r>
        </a:p>
        <a:p>
          <a:r>
            <a:rPr lang="ru-RU" sz="1200" baseline="0"/>
            <a:t>Оценка "4"-2-3 неверных ответа</a:t>
          </a:r>
        </a:p>
        <a:p>
          <a:r>
            <a:rPr lang="ru-RU" sz="1200" baseline="0"/>
            <a:t>Оценка "3"-3-4 неверных ответа</a:t>
          </a:r>
        </a:p>
        <a:p>
          <a:r>
            <a:rPr lang="ru-RU" sz="1200" baseline="0"/>
            <a:t>Оценка "2"- 5 и более неправильных ответов</a:t>
          </a:r>
          <a:endParaRPr lang="ru-RU" sz="12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95250</xdr:rowOff>
    </xdr:from>
    <xdr:to>
      <xdr:col>13</xdr:col>
      <xdr:colOff>152400</xdr:colOff>
      <xdr:row>31</xdr:row>
      <xdr:rowOff>94450</xdr:rowOff>
    </xdr:to>
    <xdr:pic>
      <xdr:nvPicPr>
        <xdr:cNvPr id="3" name="Рисунок 2" descr="Hobb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58025" y="95250"/>
          <a:ext cx="4972050" cy="6657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12</xdr:row>
      <xdr:rowOff>95250</xdr:rowOff>
    </xdr:from>
    <xdr:to>
      <xdr:col>3</xdr:col>
      <xdr:colOff>381000</xdr:colOff>
      <xdr:row>35</xdr:row>
      <xdr:rowOff>104775</xdr:rowOff>
    </xdr:to>
    <xdr:pic>
      <xdr:nvPicPr>
        <xdr:cNvPr id="2" name="Рисунок 1" descr="Christopher_Columbus_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2450" y="3105150"/>
          <a:ext cx="7000875" cy="43910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0</xdr:row>
      <xdr:rowOff>114300</xdr:rowOff>
    </xdr:from>
    <xdr:to>
      <xdr:col>10</xdr:col>
      <xdr:colOff>247651</xdr:colOff>
      <xdr:row>13</xdr:row>
      <xdr:rowOff>130173</xdr:rowOff>
    </xdr:to>
    <xdr:pic>
      <xdr:nvPicPr>
        <xdr:cNvPr id="4" name="Рисунок 3" descr="высад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43976" y="114300"/>
          <a:ext cx="3219450" cy="32638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1"/>
  <sheetViews>
    <sheetView showGridLines="0" tabSelected="1" workbookViewId="0">
      <selection activeCell="C4" sqref="C4"/>
    </sheetView>
  </sheetViews>
  <sheetFormatPr defaultRowHeight="15"/>
  <cols>
    <col min="2" max="2" width="78.5703125" customWidth="1"/>
    <col min="3" max="3" width="30.85546875" customWidth="1"/>
    <col min="4" max="4" width="14.28515625" customWidth="1"/>
    <col min="5" max="5" width="11.85546875" customWidth="1"/>
  </cols>
  <sheetData>
    <row r="1" spans="1:5" ht="21">
      <c r="A1" s="31" t="s">
        <v>19</v>
      </c>
      <c r="B1" s="32"/>
      <c r="C1" s="32"/>
      <c r="D1" s="32"/>
      <c r="E1" s="33"/>
    </row>
    <row r="2" spans="1:5" ht="18.75">
      <c r="A2" s="25" t="s">
        <v>0</v>
      </c>
      <c r="B2" s="48" t="s">
        <v>1</v>
      </c>
      <c r="C2" s="16"/>
      <c r="D2" s="1"/>
      <c r="E2" s="26" t="str">
        <f>IF(Лист1!C2="2.London","верно","неверно")</f>
        <v>неверно</v>
      </c>
    </row>
    <row r="3" spans="1:5" ht="18.75">
      <c r="A3" s="25" t="s">
        <v>2</v>
      </c>
      <c r="B3" s="48" t="s">
        <v>3</v>
      </c>
      <c r="C3" s="16"/>
      <c r="D3" s="1"/>
      <c r="E3" s="26" t="str">
        <f>IF(Лист1!C3="2.Londinium","верно","неверно")</f>
        <v>неверно</v>
      </c>
    </row>
    <row r="4" spans="1:5" ht="18.75">
      <c r="A4" s="25" t="s">
        <v>4</v>
      </c>
      <c r="B4" s="48" t="s">
        <v>5</v>
      </c>
      <c r="C4" s="16"/>
      <c r="D4" s="1"/>
      <c r="E4" s="26" t="str">
        <f>IF(Лист1!C4="1.The Romans","верно","неверно")</f>
        <v>неверно</v>
      </c>
    </row>
    <row r="5" spans="1:5" ht="18.75">
      <c r="A5" s="25" t="s">
        <v>6</v>
      </c>
      <c r="B5" s="48" t="s">
        <v>7</v>
      </c>
      <c r="C5" s="16"/>
      <c r="D5" s="1"/>
      <c r="E5" s="26" t="str">
        <f>IF(Лист1!C5="2.France","верно","неверно")</f>
        <v>неверно</v>
      </c>
    </row>
    <row r="6" spans="1:5" ht="18.75">
      <c r="A6" s="25" t="s">
        <v>8</v>
      </c>
      <c r="B6" s="48" t="s">
        <v>18</v>
      </c>
      <c r="C6" s="16"/>
      <c r="D6" s="1"/>
      <c r="E6" s="26" t="str">
        <f>IF(Лист1!C6="2.In 1666","верно","неверно")</f>
        <v>неверно</v>
      </c>
    </row>
    <row r="7" spans="1:5" ht="18.75">
      <c r="A7" s="25" t="s">
        <v>9</v>
      </c>
      <c r="B7" s="48" t="s">
        <v>10</v>
      </c>
      <c r="C7" s="16"/>
      <c r="D7" s="1"/>
      <c r="E7" s="26" t="str">
        <f>IF(Лист1!C7="2.The City","верно","неверно")</f>
        <v>неверно</v>
      </c>
    </row>
    <row r="8" spans="1:5" ht="18.75">
      <c r="A8" s="25" t="s">
        <v>11</v>
      </c>
      <c r="B8" s="48" t="s">
        <v>43</v>
      </c>
      <c r="C8" s="16"/>
      <c r="D8" s="1"/>
      <c r="E8" s="26" t="str">
        <f>IF(Лист1!C8="2.William the Conqueror","верно","неверно")</f>
        <v>неверно</v>
      </c>
    </row>
    <row r="9" spans="1:5" ht="18.75">
      <c r="A9" s="25" t="s">
        <v>12</v>
      </c>
      <c r="B9" s="48" t="s">
        <v>13</v>
      </c>
      <c r="C9" s="16"/>
      <c r="D9" s="1"/>
      <c r="E9" s="26" t="str">
        <f>IF(Лист1!C9="1.The museum","верно","неверно")</f>
        <v>неверно</v>
      </c>
    </row>
    <row r="10" spans="1:5" ht="18.75">
      <c r="A10" s="25" t="s">
        <v>14</v>
      </c>
      <c r="B10" s="48" t="s">
        <v>15</v>
      </c>
      <c r="C10" s="16"/>
      <c r="D10" s="1"/>
      <c r="E10" s="26" t="str">
        <f>IF(Лист1!C10="1.In the 11th century","верно","неверно")</f>
        <v>неверно</v>
      </c>
    </row>
    <row r="11" spans="1:5" ht="19.5" thickBot="1">
      <c r="A11" s="27" t="s">
        <v>16</v>
      </c>
      <c r="B11" s="49" t="s">
        <v>17</v>
      </c>
      <c r="C11" s="28"/>
      <c r="D11" s="29"/>
      <c r="E11" s="30" t="str">
        <f>IF(Лист1!C11="3.35 years","верно","неверно")</f>
        <v>неверно</v>
      </c>
    </row>
  </sheetData>
  <sheetProtection password="CC67" sheet="1" objects="1" scenarios="1"/>
  <dataConsolidate/>
  <mergeCells count="1">
    <mergeCell ref="A1:E1"/>
  </mergeCells>
  <dataValidations count="10">
    <dataValidation type="list" allowBlank="1" showInputMessage="1" showErrorMessage="1" sqref="C2">
      <formula1>"1.Edinburgh,2.London,3.Manchester"</formula1>
    </dataValidation>
    <dataValidation type="list" allowBlank="1" showInputMessage="1" showErrorMessage="1" sqref="C3">
      <formula1>"1.London,2.Londinium,3.England"</formula1>
    </dataValidation>
    <dataValidation type="list" allowBlank="1" showInputMessage="1" showErrorMessage="1" sqref="C4">
      <formula1>"1.The Romans,2.The English,3.TheFrench"</formula1>
    </dataValidation>
    <dataValidation type="list" allowBlank="1" showInputMessage="1" showErrorMessage="1" sqref="C5">
      <formula1>"1.Italy,2.France,3.England"</formula1>
    </dataValidation>
    <dataValidation type="list" allowBlank="1" showInputMessage="1" showErrorMessage="1" sqref="C6">
      <formula1>"1.In 1066,2.In 1666,3.In 1856"</formula1>
    </dataValidation>
    <dataValidation type="list" allowBlank="1" showInputMessage="1" showErrorMessage="1" sqref="C7">
      <formula1>"1.Westminster,2.The City,3.The Tower"</formula1>
    </dataValidation>
    <dataValidation type="list" allowBlank="1" showInputMessage="1" showErrorMessage="1" sqref="C8">
      <formula1>"1.The Romans,2.William the Conqueror,3.The Russian"</formula1>
    </dataValidation>
    <dataValidation type="list" allowBlank="1" showInputMessage="1" showErrorMessage="1" sqref="C9">
      <formula1>"1.The museum,2.King's zoo,3.The Prison"</formula1>
    </dataValidation>
    <dataValidation type="list" allowBlank="1" showInputMessage="1" showErrorMessage="1" sqref="C10">
      <formula1>"1.In the 11th century,2.In the 15th century,3.In the 17th century"</formula1>
    </dataValidation>
    <dataValidation type="list" allowBlank="1" showInputMessage="1" showErrorMessage="1" sqref="C11">
      <formula1>"1.25 years,2.10 years,3.35 years"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2"/>
  <sheetViews>
    <sheetView showGridLines="0" workbookViewId="0">
      <selection activeCell="B15" sqref="B15"/>
    </sheetView>
  </sheetViews>
  <sheetFormatPr defaultRowHeight="15"/>
  <cols>
    <col min="1" max="1" width="6.28515625" customWidth="1"/>
    <col min="2" max="2" width="67.85546875" customWidth="1"/>
    <col min="3" max="3" width="17.42578125" customWidth="1"/>
    <col min="5" max="5" width="11" customWidth="1"/>
  </cols>
  <sheetData>
    <row r="1" spans="1:5" ht="30.75" customHeight="1">
      <c r="A1" s="34" t="s">
        <v>42</v>
      </c>
      <c r="B1" s="35"/>
      <c r="C1" s="35"/>
      <c r="D1" s="35"/>
      <c r="E1" s="36"/>
    </row>
    <row r="2" spans="1:5" ht="21" customHeight="1">
      <c r="A2" s="37" t="s">
        <v>44</v>
      </c>
      <c r="B2" s="38"/>
      <c r="C2" s="38"/>
      <c r="D2" s="38"/>
      <c r="E2" s="39"/>
    </row>
    <row r="3" spans="1:5" ht="18.75">
      <c r="A3" s="24" t="s">
        <v>0</v>
      </c>
      <c r="B3" s="17" t="s">
        <v>20</v>
      </c>
      <c r="C3" s="21"/>
      <c r="D3" s="2"/>
      <c r="E3" s="18" t="str">
        <f>IF(Лист3!C3="2.cartoons","верно","неверно")</f>
        <v>неверно</v>
      </c>
    </row>
    <row r="4" spans="1:5" ht="18.75">
      <c r="A4" s="50" t="s">
        <v>2</v>
      </c>
      <c r="B4" s="51" t="s">
        <v>21</v>
      </c>
      <c r="C4" s="22"/>
      <c r="D4" s="3"/>
      <c r="E4" s="19" t="str">
        <f>IF(Лист3!C4="1.expensive","верно","неверно")</f>
        <v>неверно</v>
      </c>
    </row>
    <row r="5" spans="1:5" ht="18.75">
      <c r="A5" s="50" t="s">
        <v>4</v>
      </c>
      <c r="B5" s="51" t="s">
        <v>22</v>
      </c>
      <c r="C5" s="22"/>
      <c r="D5" s="3"/>
      <c r="E5" s="19" t="str">
        <f>IF(Лист3!C5="2.part","верно","неверно")</f>
        <v>неверно</v>
      </c>
    </row>
    <row r="6" spans="1:5" ht="18.75">
      <c r="A6" s="50" t="s">
        <v>6</v>
      </c>
      <c r="B6" s="51" t="s">
        <v>23</v>
      </c>
      <c r="C6" s="23"/>
      <c r="D6" s="3"/>
      <c r="E6" s="19" t="str">
        <f>IF(Лист3!C6="3.of","верно","неверно")</f>
        <v>неверно</v>
      </c>
    </row>
    <row r="7" spans="1:5" ht="18.75">
      <c r="A7" s="50" t="s">
        <v>8</v>
      </c>
      <c r="B7" s="51" t="s">
        <v>24</v>
      </c>
      <c r="C7" s="22"/>
      <c r="D7" s="3"/>
      <c r="E7" s="19" t="str">
        <f>IF(Лист3!C7="3.stage","верно","неверно")</f>
        <v>неверно</v>
      </c>
    </row>
    <row r="8" spans="1:5" ht="18.75">
      <c r="A8" s="50" t="s">
        <v>9</v>
      </c>
      <c r="B8" s="51" t="s">
        <v>25</v>
      </c>
      <c r="C8" s="23"/>
      <c r="D8" s="3"/>
      <c r="E8" s="19" t="str">
        <f>IF(Лист3!C8="3.with","верно","неверно")</f>
        <v>неверно</v>
      </c>
    </row>
    <row r="9" spans="1:5" ht="18.75">
      <c r="A9" s="50" t="s">
        <v>11</v>
      </c>
      <c r="B9" s="51" t="s">
        <v>26</v>
      </c>
      <c r="C9" s="22"/>
      <c r="D9" s="3"/>
      <c r="E9" s="19" t="str">
        <f>IF(Лист3!C9="2.the","верно","неверно")</f>
        <v>неверно</v>
      </c>
    </row>
    <row r="10" spans="1:5" ht="18.75">
      <c r="A10" s="50" t="s">
        <v>12</v>
      </c>
      <c r="B10" s="51" t="s">
        <v>27</v>
      </c>
      <c r="C10" s="22"/>
      <c r="D10" s="3"/>
      <c r="E10" s="19" t="str">
        <f>IF(Лист3!C10="2.at","верно","неверно")</f>
        <v>неверно</v>
      </c>
    </row>
    <row r="11" spans="1:5" ht="18.75">
      <c r="A11" s="50" t="s">
        <v>14</v>
      </c>
      <c r="B11" s="51" t="s">
        <v>28</v>
      </c>
      <c r="C11" s="22"/>
      <c r="D11" s="3"/>
      <c r="E11" s="19" t="str">
        <f>IF(Лист3!C11="1.boring","верно","неверно")</f>
        <v>неверно</v>
      </c>
    </row>
    <row r="12" spans="1:5" ht="18.75">
      <c r="A12" s="52" t="s">
        <v>16</v>
      </c>
      <c r="B12" s="53" t="s">
        <v>29</v>
      </c>
      <c r="C12" s="5"/>
      <c r="D12" s="4"/>
      <c r="E12" s="20" t="str">
        <f>IF(Лист3!C12="3.curtain.","верно","неверно")</f>
        <v>неверно</v>
      </c>
    </row>
  </sheetData>
  <sheetProtection password="CC67" sheet="1" objects="1" scenarios="1"/>
  <mergeCells count="2">
    <mergeCell ref="A1:E1"/>
    <mergeCell ref="A2:E2"/>
  </mergeCells>
  <dataValidations count="10">
    <dataValidation type="list" allowBlank="1" showInputMessage="1" showErrorMessage="1" sqref="C9">
      <formula1>"1.a,2.the,3.--"</formula1>
    </dataValidation>
    <dataValidation type="list" allowBlank="1" showInputMessage="1" showErrorMessage="1" sqref="C6">
      <formula1>"1.with,2.at,3.of"</formula1>
    </dataValidation>
    <dataValidation type="list" allowBlank="1" showInputMessage="1" showErrorMessage="1" sqref="C5">
      <formula1>"1.place,2.part,3.role"</formula1>
    </dataValidation>
    <dataValidation type="list" allowBlank="1" showInputMessage="1" showErrorMessage="1" sqref="C3">
      <formula1>"1.documentary,2.cartoons,3.soap operas"</formula1>
    </dataValidation>
    <dataValidation type="list" allowBlank="1" showInputMessage="1" showErrorMessage="1" sqref="C4">
      <formula1>"1.expensive,2.interesting,3.cheap"</formula1>
    </dataValidation>
    <dataValidation type="list" allowBlank="1" showInputMessage="1" showErrorMessage="1" sqref="C8">
      <formula1>"1.by,2.at,3.with"</formula1>
    </dataValidation>
    <dataValidation type="list" allowBlank="1" showInputMessage="1" showErrorMessage="1" sqref="C10">
      <formula1>"1.to,2.at,3.in."</formula1>
    </dataValidation>
    <dataValidation type="list" allowBlank="1" showInputMessage="1" showErrorMessage="1" sqref="C11">
      <formula1>"1.boring,2.interesting,3.clever."</formula1>
    </dataValidation>
    <dataValidation type="list" allowBlank="1" showInputMessage="1" showErrorMessage="1" sqref="C12">
      <formula1>"1.wind,2.hands,3.curtain."</formula1>
    </dataValidation>
    <dataValidation type="list" allowBlank="1" showInputMessage="1" showErrorMessage="1" sqref="C7">
      <formula1>"1.door,2.screen,3.stage"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2"/>
  <sheetViews>
    <sheetView workbookViewId="0">
      <selection activeCell="E16" sqref="E16"/>
    </sheetView>
  </sheetViews>
  <sheetFormatPr defaultRowHeight="15"/>
  <cols>
    <col min="1" max="1" width="5.42578125" customWidth="1"/>
    <col min="2" max="2" width="74.140625" customWidth="1"/>
    <col min="3" max="3" width="28" customWidth="1"/>
    <col min="5" max="5" width="16.28515625" customWidth="1"/>
  </cols>
  <sheetData>
    <row r="1" spans="1:5" ht="33.75" customHeight="1">
      <c r="A1" s="13" t="s">
        <v>40</v>
      </c>
      <c r="B1" s="14"/>
      <c r="C1" s="14"/>
      <c r="D1" s="14"/>
      <c r="E1" s="15"/>
    </row>
    <row r="2" spans="1:5" ht="18.75">
      <c r="A2" s="40" t="s">
        <v>41</v>
      </c>
      <c r="B2" s="41"/>
      <c r="C2" s="41"/>
      <c r="D2" s="41"/>
      <c r="E2" s="42"/>
    </row>
    <row r="3" spans="1:5" ht="18.75">
      <c r="A3" s="43" t="s">
        <v>0</v>
      </c>
      <c r="B3" s="44" t="s">
        <v>30</v>
      </c>
      <c r="C3" s="10"/>
      <c r="D3" s="6"/>
      <c r="E3" s="7" t="str">
        <f>IF(Лист2!C3="2.1492","верно","неверно")</f>
        <v>неверно</v>
      </c>
    </row>
    <row r="4" spans="1:5" ht="18.75">
      <c r="A4" s="43" t="s">
        <v>2</v>
      </c>
      <c r="B4" s="44" t="s">
        <v>31</v>
      </c>
      <c r="C4" s="10"/>
      <c r="D4" s="6"/>
      <c r="E4" s="7" t="str">
        <f>IF(Лист2!C4="1.Italy","верно","неверно")</f>
        <v>неверно</v>
      </c>
    </row>
    <row r="5" spans="1:5" ht="18.75">
      <c r="A5" s="43" t="s">
        <v>4</v>
      </c>
      <c r="B5" s="44" t="s">
        <v>32</v>
      </c>
      <c r="C5" s="10"/>
      <c r="D5" s="6"/>
      <c r="E5" s="7" t="str">
        <f>IF(Лист2!C5="2.seaman","верно","неверно")</f>
        <v>неверно</v>
      </c>
    </row>
    <row r="6" spans="1:5" ht="18.75">
      <c r="A6" s="43" t="s">
        <v>6</v>
      </c>
      <c r="B6" s="44" t="s">
        <v>33</v>
      </c>
      <c r="C6" s="10"/>
      <c r="D6" s="6"/>
      <c r="E6" s="7" t="str">
        <f>IF(Лист2!C6="1.seventeen","верно","неверно")</f>
        <v>неверно</v>
      </c>
    </row>
    <row r="7" spans="1:5" ht="18.75">
      <c r="A7" s="43" t="s">
        <v>8</v>
      </c>
      <c r="B7" s="44" t="s">
        <v>34</v>
      </c>
      <c r="C7" s="47"/>
      <c r="D7" s="6"/>
      <c r="E7" s="7" t="str">
        <f>IF(Лист2!C7="2.17 century","верно","неверно")</f>
        <v>неверно</v>
      </c>
    </row>
    <row r="8" spans="1:5" ht="18.75">
      <c r="A8" s="43" t="s">
        <v>9</v>
      </c>
      <c r="B8" s="44" t="s">
        <v>35</v>
      </c>
      <c r="C8" s="10"/>
      <c r="D8" s="6"/>
      <c r="E8" s="7" t="str">
        <f>IF(Лист2!C8="2.1620","верно","неверно")</f>
        <v>неверно</v>
      </c>
    </row>
    <row r="9" spans="1:5" ht="18.75">
      <c r="A9" s="43" t="s">
        <v>11</v>
      </c>
      <c r="B9" s="44" t="s">
        <v>36</v>
      </c>
      <c r="C9" s="10"/>
      <c r="D9" s="6"/>
      <c r="E9" s="7" t="str">
        <f>IF(Лист2!C9="2.Plymouth","верно","неверно")</f>
        <v>неверно</v>
      </c>
    </row>
    <row r="10" spans="1:5" ht="18.75">
      <c r="A10" s="43" t="s">
        <v>12</v>
      </c>
      <c r="B10" s="44" t="s">
        <v>37</v>
      </c>
      <c r="C10" s="10"/>
      <c r="D10" s="6"/>
      <c r="E10" s="7" t="str">
        <f>IF(Лист2!C10="2.102","верно","неверно")</f>
        <v>неверно</v>
      </c>
    </row>
    <row r="11" spans="1:5" ht="18.75">
      <c r="A11" s="43" t="s">
        <v>14</v>
      </c>
      <c r="B11" s="44" t="s">
        <v>38</v>
      </c>
      <c r="C11" s="11"/>
      <c r="D11" s="6"/>
      <c r="E11" s="7" t="str">
        <f>IF(Лист2!C11="2.four","верно","неверно")</f>
        <v>неверно</v>
      </c>
    </row>
    <row r="12" spans="1:5" ht="19.5" thickBot="1">
      <c r="A12" s="45" t="s">
        <v>16</v>
      </c>
      <c r="B12" s="46" t="s">
        <v>39</v>
      </c>
      <c r="C12" s="12"/>
      <c r="D12" s="8"/>
      <c r="E12" s="9" t="str">
        <f>IF(Лист2!C12="2.New England","верно","неверно")</f>
        <v>неверно</v>
      </c>
    </row>
  </sheetData>
  <mergeCells count="1">
    <mergeCell ref="A2:E2"/>
  </mergeCells>
  <dataValidations count="10">
    <dataValidation type="list" allowBlank="1" showInputMessage="1" showErrorMessage="1" sqref="C10">
      <formula1>"1.100,2.102,3.17"</formula1>
    </dataValidation>
    <dataValidation type="list" allowBlank="1" showInputMessage="1" showErrorMessage="1" sqref="C11">
      <formula1>"1.three,2.four,3.five"</formula1>
    </dataValidation>
    <dataValidation type="list" allowBlank="1" showInputMessage="1" showErrorMessage="1" sqref="C5">
      <formula1>"1.discoverer,2.seaman,3.doctor"</formula1>
    </dataValidation>
    <dataValidation type="list" allowBlank="1" showInputMessage="1" showErrorMessage="1" sqref="C3">
      <formula1>"1.1493,2.1492,3.1495"</formula1>
    </dataValidation>
    <dataValidation type="list" allowBlank="1" showInputMessage="1" showErrorMessage="1" sqref="C8">
      <formula1>"1.1720,2.1620,3.1493"</formula1>
    </dataValidation>
    <dataValidation type="list" allowBlank="1" showInputMessage="1" showErrorMessage="1" sqref="C7">
      <formula1>"1.16 century,2.17 century,3.18 century"</formula1>
    </dataValidation>
    <dataValidation type="list" allowBlank="1" showInputMessage="1" showErrorMessage="1" sqref="C12">
      <formula1>"1.New World,2.New England,3.New Life"</formula1>
    </dataValidation>
    <dataValidation type="list" allowBlank="1" showInputMessage="1" showErrorMessage="1" sqref="C4">
      <formula1>"1.Italy,2.Spain,3.England"</formula1>
    </dataValidation>
    <dataValidation type="list" allowBlank="1" showInputMessage="1" showErrorMessage="1" sqref="C6">
      <formula1>"1.seventeen,2.seven,3.ten"</formula1>
    </dataValidation>
    <dataValidation type="list" allowBlank="1" showInputMessage="1" showErrorMessage="1" sqref="C9">
      <formula1>"1.Mayflower,2.Plymouth,3.Madrid"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Лист3</vt:lpstr>
      <vt:lpstr>Лист2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катя</dc:creator>
  <cp:lastModifiedBy>катя</cp:lastModifiedBy>
  <dcterms:created xsi:type="dcterms:W3CDTF">2016-02-18T03:49:23Z</dcterms:created>
  <dcterms:modified xsi:type="dcterms:W3CDTF">2016-04-28T04:06:37Z</dcterms:modified>
</cp:coreProperties>
</file>